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PSPL" sheetId="1" r:id="rId1"/>
  </sheets>
  <calcPr calcId="125725"/>
</workbook>
</file>

<file path=xl/calcChain.xml><?xml version="1.0" encoding="utf-8"?>
<calcChain xmlns="http://schemas.openxmlformats.org/spreadsheetml/2006/main">
  <c r="C17" i="1"/>
  <c r="C19"/>
  <c r="C39"/>
  <c r="C29"/>
  <c r="C30"/>
  <c r="C31"/>
  <c r="C32"/>
  <c r="C33"/>
  <c r="C34"/>
  <c r="C35"/>
  <c r="C36"/>
  <c r="C37"/>
  <c r="C38"/>
  <c r="C28"/>
  <c r="C25"/>
  <c r="C18"/>
  <c r="C16"/>
  <c r="C21" s="1"/>
  <c r="C20" l="1"/>
  <c r="B28" s="1"/>
  <c r="C22"/>
  <c r="C23" s="1"/>
  <c r="D28" l="1"/>
  <c r="B29"/>
  <c r="B30" l="1"/>
  <c r="D29"/>
  <c r="B31" l="1"/>
  <c r="D30"/>
  <c r="B32" l="1"/>
  <c r="D31"/>
  <c r="B33" l="1"/>
  <c r="D32"/>
  <c r="B34" l="1"/>
  <c r="D33"/>
  <c r="B35" l="1"/>
  <c r="D34"/>
  <c r="B36" l="1"/>
  <c r="D35"/>
  <c r="B37" l="1"/>
  <c r="D36"/>
  <c r="B38" l="1"/>
  <c r="D37"/>
  <c r="B39" l="1"/>
  <c r="D39" s="1"/>
  <c r="D38"/>
  <c r="D40" l="1"/>
  <c r="E40" l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F40" l="1"/>
</calcChain>
</file>

<file path=xl/comments1.xml><?xml version="1.0" encoding="utf-8"?>
<comments xmlns="http://schemas.openxmlformats.org/spreadsheetml/2006/main">
  <authors>
    <author>Usuario</author>
  </authors>
  <commentList>
    <comment ref="B20" authorId="0">
      <text>
        <r>
          <rPr>
            <b/>
            <sz val="10"/>
            <color indexed="81"/>
            <rFont val="Tahoma"/>
            <family val="2"/>
          </rPr>
          <t>Usuario:</t>
        </r>
        <r>
          <rPr>
            <sz val="10"/>
            <color indexed="81"/>
            <rFont val="Tahoma"/>
            <family val="2"/>
          </rPr>
          <t xml:space="preserve">
Factor de M</t>
        </r>
      </text>
    </comment>
    <comment ref="B21" authorId="0">
      <text>
        <r>
          <rPr>
            <b/>
            <sz val="10"/>
            <color indexed="81"/>
            <rFont val="Tahoma"/>
            <family val="2"/>
          </rPr>
          <t>Usuario:</t>
        </r>
        <r>
          <rPr>
            <sz val="10"/>
            <color indexed="81"/>
            <rFont val="Tahoma"/>
            <family val="2"/>
          </rPr>
          <t xml:space="preserve">
Precio Limpio</t>
        </r>
      </text>
    </comment>
    <comment ref="B23" authorId="0">
      <text>
        <r>
          <rPr>
            <b/>
            <sz val="10"/>
            <color indexed="81"/>
            <rFont val="Tahoma"/>
            <family val="2"/>
          </rPr>
          <t>Usuario:</t>
        </r>
        <r>
          <rPr>
            <sz val="10"/>
            <color indexed="81"/>
            <rFont val="Tahoma"/>
            <family val="2"/>
          </rPr>
          <t xml:space="preserve">
Precio Sucio ó Completo</t>
        </r>
      </text>
    </comment>
  </commentList>
</comments>
</file>

<file path=xl/sharedStrings.xml><?xml version="1.0" encoding="utf-8"?>
<sst xmlns="http://schemas.openxmlformats.org/spreadsheetml/2006/main" count="25" uniqueCount="25">
  <si>
    <t>PRECIO LIMPIO / PRECIO SUCIO</t>
  </si>
  <si>
    <t>TES 2020</t>
  </si>
  <si>
    <t>Fundamentales</t>
  </si>
  <si>
    <t>VN</t>
  </si>
  <si>
    <t>FE</t>
  </si>
  <si>
    <t>FN</t>
  </si>
  <si>
    <t>FV</t>
  </si>
  <si>
    <t>FUPC</t>
  </si>
  <si>
    <t>Yield</t>
  </si>
  <si>
    <t xml:space="preserve">M días </t>
  </si>
  <si>
    <t>Maños</t>
  </si>
  <si>
    <t>CC días</t>
  </si>
  <si>
    <t>CC años</t>
  </si>
  <si>
    <t>TC</t>
  </si>
  <si>
    <t>CC</t>
  </si>
  <si>
    <t>PS</t>
  </si>
  <si>
    <t>PL</t>
  </si>
  <si>
    <t>T</t>
  </si>
  <si>
    <t>FFCt</t>
  </si>
  <si>
    <t>VPt</t>
  </si>
  <si>
    <t>Wt</t>
  </si>
  <si>
    <t>Wt*T</t>
  </si>
  <si>
    <t>FM</t>
  </si>
  <si>
    <t>D Fx</t>
  </si>
  <si>
    <t>www.gacetafinanciera.com</t>
  </si>
</sst>
</file>

<file path=xl/styles.xml><?xml version="1.0" encoding="utf-8"?>
<styleSheet xmlns="http://schemas.openxmlformats.org/spreadsheetml/2006/main">
  <numFmts count="5">
    <numFmt numFmtId="8" formatCode="&quot;$&quot;\ #,##0.00_);[Red]\(&quot;$&quot;\ #,##0.00\)"/>
    <numFmt numFmtId="169" formatCode="0.00000"/>
    <numFmt numFmtId="171" formatCode="0.000"/>
    <numFmt numFmtId="172" formatCode="0.000%"/>
    <numFmt numFmtId="174" formatCode="0.0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color theme="0"/>
      <name val="Calibri"/>
      <family val="2"/>
      <scheme val="minor"/>
    </font>
    <font>
      <b/>
      <sz val="12"/>
      <color rgb="FF0066FF"/>
      <name val="Calibri"/>
      <family val="2"/>
      <scheme val="minor"/>
    </font>
    <font>
      <u/>
      <sz val="15.4"/>
      <color theme="10"/>
      <name val="Calibri"/>
      <family val="2"/>
    </font>
    <font>
      <b/>
      <u/>
      <sz val="8"/>
      <color theme="10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2" borderId="0" xfId="0" applyFont="1" applyFill="1" applyAlignment="1">
      <alignment horizontal="center"/>
    </xf>
    <xf numFmtId="174" fontId="4" fillId="2" borderId="0" xfId="0" applyNumberFormat="1" applyFont="1" applyFill="1" applyAlignment="1">
      <alignment horizontal="center"/>
    </xf>
    <xf numFmtId="0" fontId="7" fillId="3" borderId="0" xfId="1" applyFont="1" applyFill="1" applyAlignment="1" applyProtection="1"/>
    <xf numFmtId="0" fontId="8" fillId="3" borderId="0" xfId="0" applyFont="1" applyFill="1"/>
    <xf numFmtId="0" fontId="1" fillId="3" borderId="0" xfId="0" applyFont="1" applyFill="1"/>
    <xf numFmtId="0" fontId="5" fillId="3" borderId="0" xfId="0" applyFont="1" applyFill="1" applyAlignment="1">
      <alignment horizontal="center"/>
    </xf>
    <xf numFmtId="9" fontId="1" fillId="3" borderId="0" xfId="0" applyNumberFormat="1" applyFont="1" applyFill="1"/>
    <xf numFmtId="14" fontId="1" fillId="3" borderId="0" xfId="0" applyNumberFormat="1" applyFont="1" applyFill="1"/>
    <xf numFmtId="172" fontId="1" fillId="3" borderId="0" xfId="0" applyNumberFormat="1" applyFont="1" applyFill="1"/>
    <xf numFmtId="8" fontId="1" fillId="3" borderId="0" xfId="0" applyNumberFormat="1" applyFont="1" applyFill="1"/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71" fontId="1" fillId="3" borderId="0" xfId="0" applyNumberFormat="1" applyFont="1" applyFill="1" applyAlignment="1">
      <alignment horizontal="center"/>
    </xf>
    <xf numFmtId="8" fontId="1" fillId="3" borderId="0" xfId="0" applyNumberFormat="1" applyFont="1" applyFill="1" applyAlignment="1">
      <alignment horizontal="center"/>
    </xf>
    <xf numFmtId="169" fontId="1" fillId="3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</xdr:col>
      <xdr:colOff>485775</xdr:colOff>
      <xdr:row>2</xdr:row>
      <xdr:rowOff>157843</xdr:rowOff>
    </xdr:to>
    <xdr:pic>
      <xdr:nvPicPr>
        <xdr:cNvPr id="2" name="1 Imagen" descr="image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804" y="47625"/>
          <a:ext cx="4381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cetafinancier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66FF"/>
  </sheetPr>
  <dimension ref="B4:F41"/>
  <sheetViews>
    <sheetView tabSelected="1" view="pageLayout" topLeftCell="A22" zoomScaleNormal="140" workbookViewId="0">
      <selection activeCell="H36" sqref="H36"/>
    </sheetView>
  </sheetViews>
  <sheetFormatPr baseColWidth="10" defaultRowHeight="15.75"/>
  <cols>
    <col min="1" max="1" width="5.140625" style="5" customWidth="1"/>
    <col min="2" max="2" width="12" style="5" customWidth="1"/>
    <col min="3" max="3" width="13.5703125" style="5" bestFit="1" customWidth="1"/>
    <col min="4" max="4" width="10.28515625" style="5" customWidth="1"/>
    <col min="5" max="5" width="8.7109375" style="5" customWidth="1"/>
    <col min="6" max="6" width="10.42578125" style="5" customWidth="1"/>
    <col min="7" max="16384" width="11.42578125" style="5"/>
  </cols>
  <sheetData>
    <row r="4" spans="2:6" s="4" customFormat="1" ht="11.25">
      <c r="B4" s="3" t="s">
        <v>24</v>
      </c>
    </row>
    <row r="5" spans="2:6">
      <c r="B5" s="1" t="s">
        <v>0</v>
      </c>
      <c r="C5" s="1"/>
      <c r="D5" s="1"/>
      <c r="E5" s="1"/>
      <c r="F5" s="1"/>
    </row>
    <row r="6" spans="2:6">
      <c r="B6" s="6" t="s">
        <v>1</v>
      </c>
      <c r="C6" s="6"/>
      <c r="D6" s="6"/>
      <c r="E6" s="6"/>
      <c r="F6" s="6"/>
    </row>
    <row r="8" spans="2:6">
      <c r="B8" s="5" t="s">
        <v>2</v>
      </c>
    </row>
    <row r="9" spans="2:6">
      <c r="B9" s="5" t="s">
        <v>3</v>
      </c>
      <c r="C9" s="5">
        <v>100</v>
      </c>
    </row>
    <row r="10" spans="2:6">
      <c r="B10" s="5" t="s">
        <v>13</v>
      </c>
      <c r="C10" s="7">
        <v>0.11</v>
      </c>
    </row>
    <row r="11" spans="2:6">
      <c r="B11" s="5" t="s">
        <v>4</v>
      </c>
      <c r="C11" s="8">
        <v>38557</v>
      </c>
    </row>
    <row r="12" spans="2:6">
      <c r="B12" s="5" t="s">
        <v>5</v>
      </c>
      <c r="C12" s="8">
        <v>39923</v>
      </c>
    </row>
    <row r="13" spans="2:6">
      <c r="B13" s="5" t="s">
        <v>6</v>
      </c>
      <c r="C13" s="8">
        <v>44036</v>
      </c>
    </row>
    <row r="14" spans="2:6">
      <c r="B14" s="5" t="s">
        <v>7</v>
      </c>
      <c r="C14" s="8">
        <v>39653</v>
      </c>
    </row>
    <row r="15" spans="2:6">
      <c r="B15" s="5" t="s">
        <v>8</v>
      </c>
      <c r="C15" s="9">
        <v>9.1689999999999994E-2</v>
      </c>
    </row>
    <row r="16" spans="2:6">
      <c r="B16" s="5" t="s">
        <v>9</v>
      </c>
      <c r="C16" s="5">
        <f>DAYS360(C12,C13)</f>
        <v>4054</v>
      </c>
    </row>
    <row r="17" spans="2:6">
      <c r="B17" s="5" t="s">
        <v>10</v>
      </c>
      <c r="C17" s="5">
        <f>+C16/365</f>
        <v>11.106849315068493</v>
      </c>
    </row>
    <row r="18" spans="2:6">
      <c r="B18" s="5" t="s">
        <v>11</v>
      </c>
      <c r="C18" s="5">
        <f>DAYS360(C14,C12)</f>
        <v>266</v>
      </c>
    </row>
    <row r="19" spans="2:6">
      <c r="B19" s="5" t="s">
        <v>12</v>
      </c>
      <c r="C19" s="5">
        <f>+C18/365</f>
        <v>0.72876712328767124</v>
      </c>
    </row>
    <row r="20" spans="2:6">
      <c r="B20" s="5" t="s">
        <v>22</v>
      </c>
      <c r="C20" s="5">
        <f>1-C19</f>
        <v>0.27123287671232876</v>
      </c>
    </row>
    <row r="21" spans="2:6">
      <c r="B21" s="5" t="s">
        <v>16</v>
      </c>
      <c r="C21" s="10">
        <f>PV(C15,C17,C9*C10,C9)</f>
        <v>-112.43238742934581</v>
      </c>
    </row>
    <row r="22" spans="2:6">
      <c r="B22" s="5" t="s">
        <v>14</v>
      </c>
      <c r="C22" s="5">
        <f>+C9*C10*C19</f>
        <v>8.0164383561643842</v>
      </c>
    </row>
    <row r="23" spans="2:6">
      <c r="B23" s="5" t="s">
        <v>15</v>
      </c>
      <c r="C23" s="10">
        <f>+-C21+C22</f>
        <v>120.44882578551019</v>
      </c>
    </row>
    <row r="24" spans="2:6">
      <c r="C24" s="10"/>
    </row>
    <row r="25" spans="2:6">
      <c r="B25" s="5" t="s">
        <v>23</v>
      </c>
      <c r="C25" s="2">
        <f>DURATION(C12,C13,C10,C15,1)</f>
        <v>6.7502513899581809</v>
      </c>
    </row>
    <row r="27" spans="2:6" s="12" customFormat="1">
      <c r="B27" s="11" t="s">
        <v>17</v>
      </c>
      <c r="C27" s="11" t="s">
        <v>18</v>
      </c>
      <c r="D27" s="11" t="s">
        <v>19</v>
      </c>
      <c r="E27" s="11" t="s">
        <v>20</v>
      </c>
      <c r="F27" s="11" t="s">
        <v>21</v>
      </c>
    </row>
    <row r="28" spans="2:6">
      <c r="B28" s="13">
        <f>+C20</f>
        <v>0.27123287671232876</v>
      </c>
      <c r="C28" s="12">
        <f>+$C$9*$C$10</f>
        <v>11</v>
      </c>
      <c r="D28" s="14">
        <f>PV($C$15,B28,,C28)</f>
        <v>-10.741350635138506</v>
      </c>
      <c r="E28" s="14">
        <f>+D28/$D$40</f>
        <v>8.916889289347546E-2</v>
      </c>
      <c r="F28" s="15">
        <f>+E28*B28</f>
        <v>2.4185535332750877E-2</v>
      </c>
    </row>
    <row r="29" spans="2:6">
      <c r="B29" s="13">
        <f>1+B28</f>
        <v>1.2712328767123289</v>
      </c>
      <c r="C29" s="12">
        <f>+$C$9*$C$10</f>
        <v>11</v>
      </c>
      <c r="D29" s="14">
        <f t="shared" ref="D29:D39" si="0">PV($C$15,B29,,C29)</f>
        <v>-9.839194858557379</v>
      </c>
      <c r="E29" s="14">
        <f>+D29/$D$40</f>
        <v>8.1679682779429552E-2</v>
      </c>
      <c r="F29" s="15">
        <f t="shared" ref="F29:F39" si="1">+E29*B29</f>
        <v>0.1038338981086447</v>
      </c>
    </row>
    <row r="30" spans="2:6">
      <c r="B30" s="13">
        <f>1+B29</f>
        <v>2.2712328767123289</v>
      </c>
      <c r="C30" s="12">
        <f>+$C$9*$C$10</f>
        <v>11</v>
      </c>
      <c r="D30" s="14">
        <f t="shared" si="0"/>
        <v>-9.0128102836495518</v>
      </c>
      <c r="E30" s="14">
        <f>+D30/$D$40</f>
        <v>7.4819484266989311E-2</v>
      </c>
      <c r="F30" s="15">
        <f t="shared" si="1"/>
        <v>0.16993247248584697</v>
      </c>
    </row>
    <row r="31" spans="2:6">
      <c r="B31" s="13">
        <f t="shared" ref="B31:B35" si="2">1+B30</f>
        <v>3.2712328767123289</v>
      </c>
      <c r="C31" s="12">
        <f>+$C$9*$C$10</f>
        <v>11</v>
      </c>
      <c r="D31" s="14">
        <f t="shared" si="0"/>
        <v>-8.2558329595851845</v>
      </c>
      <c r="E31" s="14">
        <f>+D31/$D$40</f>
        <v>6.8535467272750769E-2</v>
      </c>
      <c r="F31" s="15">
        <f t="shared" si="1"/>
        <v>0.22419547376346416</v>
      </c>
    </row>
    <row r="32" spans="2:6">
      <c r="B32" s="13">
        <f t="shared" si="2"/>
        <v>4.2712328767123289</v>
      </c>
      <c r="C32" s="12">
        <f>+$C$9*$C$10</f>
        <v>11</v>
      </c>
      <c r="D32" s="14">
        <f t="shared" si="0"/>
        <v>-7.5624334376839437</v>
      </c>
      <c r="E32" s="14">
        <f>+D32/$D$40</f>
        <v>6.2779238861536496E-2</v>
      </c>
      <c r="F32" s="15">
        <f t="shared" si="1"/>
        <v>0.26814474900037094</v>
      </c>
    </row>
    <row r="33" spans="2:6">
      <c r="B33" s="13">
        <f t="shared" si="2"/>
        <v>5.2712328767123289</v>
      </c>
      <c r="C33" s="12">
        <f>+$C$9*$C$10</f>
        <v>11</v>
      </c>
      <c r="D33" s="14">
        <f t="shared" si="0"/>
        <v>-6.9272718790901671</v>
      </c>
      <c r="E33" s="14">
        <f>+D33/$D$40</f>
        <v>5.7506470574555504E-2</v>
      </c>
      <c r="F33" s="15">
        <f t="shared" si="1"/>
        <v>0.30312999831628712</v>
      </c>
    </row>
    <row r="34" spans="2:6">
      <c r="B34" s="13">
        <f t="shared" si="2"/>
        <v>6.2712328767123289</v>
      </c>
      <c r="C34" s="12">
        <f>+$C$9*$C$10</f>
        <v>11</v>
      </c>
      <c r="D34" s="14">
        <f t="shared" si="0"/>
        <v>-6.3454569329115094</v>
      </c>
      <c r="E34" s="14">
        <f>+D34/$D$40</f>
        <v>5.2676557057915241E-2</v>
      </c>
      <c r="F34" s="15">
        <f t="shared" si="1"/>
        <v>0.33034695645361095</v>
      </c>
    </row>
    <row r="35" spans="2:6">
      <c r="B35" s="13">
        <f t="shared" si="2"/>
        <v>7.2712328767123289</v>
      </c>
      <c r="C35" s="12">
        <f>+$C$9*$C$10</f>
        <v>11</v>
      </c>
      <c r="D35" s="14">
        <f t="shared" si="0"/>
        <v>-5.8125080681434378</v>
      </c>
      <c r="E35" s="14">
        <f>+D35/$D$40</f>
        <v>4.8252303362598579E-2</v>
      </c>
      <c r="F35" s="15">
        <f t="shared" si="1"/>
        <v>0.35085373458722363</v>
      </c>
    </row>
    <row r="36" spans="2:6">
      <c r="B36" s="13">
        <f>1+B35</f>
        <v>8.2712328767123289</v>
      </c>
      <c r="C36" s="12">
        <f>+$C$9*$C$10</f>
        <v>11</v>
      </c>
      <c r="D36" s="14">
        <f t="shared" si="0"/>
        <v>-5.3243210692993763</v>
      </c>
      <c r="E36" s="14">
        <f>+D36/$D$40</f>
        <v>4.4199638507816844E-2</v>
      </c>
      <c r="F36" s="15">
        <f t="shared" si="1"/>
        <v>0.36558550316465493</v>
      </c>
    </row>
    <row r="37" spans="2:6">
      <c r="B37" s="13">
        <f>1+B36</f>
        <v>9.2712328767123289</v>
      </c>
      <c r="C37" s="12">
        <f>+$C$9*$C$10</f>
        <v>11</v>
      </c>
      <c r="D37" s="14">
        <f t="shared" si="0"/>
        <v>-4.8771364300299327</v>
      </c>
      <c r="E37" s="14">
        <f>+D37/$D$40</f>
        <v>4.048735310190333E-2</v>
      </c>
      <c r="F37" s="15">
        <f t="shared" si="1"/>
        <v>0.37536767916942704</v>
      </c>
    </row>
    <row r="38" spans="2:6">
      <c r="B38" s="13">
        <f t="shared" ref="B38:B39" si="3">1+B37</f>
        <v>10.271232876712329</v>
      </c>
      <c r="C38" s="12">
        <f>+$C$9*$C$10</f>
        <v>11</v>
      </c>
      <c r="D38" s="14">
        <f t="shared" si="0"/>
        <v>-4.4675104013318174</v>
      </c>
      <c r="E38" s="14">
        <f>+D38/$D$40</f>
        <v>3.7086859000177087E-2</v>
      </c>
      <c r="F38" s="15">
        <f t="shared" si="1"/>
        <v>0.38092776545661344</v>
      </c>
    </row>
    <row r="39" spans="2:6">
      <c r="B39" s="13">
        <f t="shared" si="3"/>
        <v>11.271232876712329</v>
      </c>
      <c r="C39" s="12">
        <f>+$C$9*$C$10+C9</f>
        <v>111</v>
      </c>
      <c r="D39" s="14">
        <f t="shared" si="0"/>
        <v>-41.29491093857245</v>
      </c>
      <c r="E39" s="14">
        <f>+D39/$D$40</f>
        <v>0.34280805232085171</v>
      </c>
      <c r="F39" s="15">
        <f t="shared" si="1"/>
        <v>3.8638693897205041</v>
      </c>
    </row>
    <row r="40" spans="2:6">
      <c r="C40" s="12"/>
      <c r="D40" s="14">
        <f>SUM(D28:D39)</f>
        <v>-120.46073789399327</v>
      </c>
      <c r="E40" s="14">
        <f>+D40/$D$40</f>
        <v>1</v>
      </c>
      <c r="F40" s="2">
        <f>SUM(F28:F39)</f>
        <v>6.7603731555593995</v>
      </c>
    </row>
    <row r="41" spans="2:6">
      <c r="C41" s="12"/>
      <c r="D41" s="12"/>
      <c r="E41" s="14"/>
      <c r="F41" s="12"/>
    </row>
  </sheetData>
  <mergeCells count="2">
    <mergeCell ref="B5:F5"/>
    <mergeCell ref="B6:F6"/>
  </mergeCells>
  <hyperlinks>
    <hyperlink ref="B4" r:id="rId1"/>
  </hyperlinks>
  <pageMargins left="0.7" right="0.7" top="0.75" bottom="0.75" header="0.3" footer="0.3"/>
  <pageSetup paperSize="9" orientation="portrait" horizontalDpi="4294967293" verticalDpi="0" r:id="rId2"/>
  <headerFooter>
    <oddHeader>&amp;C&amp;"-,Negrita"&amp;9&amp;K0066FFUsuarios Financial Card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PSPL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NEGOCIANDO CON TES</dc:title>
  <dc:subject>PRECIO LIMPIO PRECIO SUCIO DURACION</dc:subject>
  <dc:creator>FERNANDO DE JESÚS FRANCO CUARTAS</dc:creator>
  <cp:keywords>TES RIESGO VALOR MERCADO</cp:keywords>
  <dc:description>Para uso exclusivo de los usuarios de la FINANCIAL CARD.</dc:description>
  <cp:lastModifiedBy>Usuario</cp:lastModifiedBy>
  <cp:lastPrinted>2009-04-20T21:24:40Z</cp:lastPrinted>
  <dcterms:created xsi:type="dcterms:W3CDTF">2009-04-20T20:56:05Z</dcterms:created>
  <dcterms:modified xsi:type="dcterms:W3CDTF">2009-04-20T21:25:37Z</dcterms:modified>
  <cp:category>ACTUALIZACION ACADEMICA</cp:category>
</cp:coreProperties>
</file>