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720" windowHeight="41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<sst xmlns="http://schemas.openxmlformats.org/spreadsheetml/2006/main" count="57" uniqueCount="42">
  <si>
    <t>ALTERNATIVAS DE REEMPLAZO</t>
  </si>
  <si>
    <t>ALTERNATIVA EN USO</t>
  </si>
  <si>
    <t xml:space="preserve">ALTERNATIVA NUEVA </t>
  </si>
  <si>
    <t>MAQUINA VIEJA</t>
  </si>
  <si>
    <t>MAQUINA NUEVA</t>
  </si>
  <si>
    <t>CALCULO VALOR EN LIBROS:</t>
  </si>
  <si>
    <t>VALOR DE COMPRA</t>
  </si>
  <si>
    <t>PERIODOS DE DEPRECIACION</t>
  </si>
  <si>
    <t>ADECUACION</t>
  </si>
  <si>
    <t>INVERSION INICIAL</t>
  </si>
  <si>
    <t>MEJORA</t>
  </si>
  <si>
    <t xml:space="preserve">GASTO DEPRECIACION </t>
  </si>
  <si>
    <t>GASTO DEPRECIACION MEJORA</t>
  </si>
  <si>
    <t>DEP. ACUMULADA</t>
  </si>
  <si>
    <t>VALOR EN LIBROS:</t>
  </si>
  <si>
    <t>CALCULO INVERSION INICIAL:</t>
  </si>
  <si>
    <t>VALOR DE VENTA</t>
  </si>
  <si>
    <t>VALOR EN LIBROS</t>
  </si>
  <si>
    <t>TASA DE IMPUESTOS</t>
  </si>
  <si>
    <t>VALOR DEL IMPUESTO</t>
  </si>
  <si>
    <t>FLUJO DE CAJA :</t>
  </si>
  <si>
    <t>CONSTRUCCION FLUJOS DE CAJA ANUAL</t>
  </si>
  <si>
    <t>AÑO</t>
  </si>
  <si>
    <t>4 AL 10</t>
  </si>
  <si>
    <t>MAS DEPRECIACION</t>
  </si>
  <si>
    <t>COSTO ANTES DE IMPUESTOS</t>
  </si>
  <si>
    <t>IMPUESTOS</t>
  </si>
  <si>
    <t>COSTO DESPUES DE IMPUESTOS</t>
  </si>
  <si>
    <t>MENOS DEPRECIACION</t>
  </si>
  <si>
    <t>FLUJO DE CAJA:</t>
  </si>
  <si>
    <t>TASA MINIMA REQUERIDA</t>
  </si>
  <si>
    <t>VALOR PRESENTE NETO</t>
  </si>
  <si>
    <r>
      <t xml:space="preserve">COSTO ANTES </t>
    </r>
    <r>
      <rPr>
        <b/>
        <sz val="10"/>
        <color indexed="18"/>
        <rFont val="Tahoma"/>
        <family val="2"/>
      </rPr>
      <t>D</t>
    </r>
    <r>
      <rPr>
        <sz val="10"/>
        <rFont val="Tahoma"/>
        <family val="2"/>
      </rPr>
      <t>. E IMPUESTOS</t>
    </r>
  </si>
  <si>
    <t>GASTO DEPRECIACIÓN / ANUAL</t>
  </si>
  <si>
    <t>NUMERO DE PERIODOS / ACTUAL</t>
  </si>
  <si>
    <t>NUMERO DE PERIODOS / MEJORA</t>
  </si>
  <si>
    <t>UTILIDAD (Pérdida)</t>
  </si>
  <si>
    <t>1 AL 3</t>
  </si>
  <si>
    <t>CONSTRUCION FLUJOS DE CAJA ANUAL</t>
  </si>
  <si>
    <t>1 AL 10</t>
  </si>
  <si>
    <t>COSTO ANUAL UNIFORME</t>
  </si>
  <si>
    <t>www.gacetafinanciera.com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</si>
</sst>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&quot;N$&quot;* #,##0.00_);_(&quot;N$&quot;* \(#,##0.00\);_(&quot;N$&quot;* &quot;-&quot;??_);_(@_)"/>
    <numFmt numFmtId="178" formatCode="0.0"/>
    <numFmt numFmtId="179" formatCode="_(* #,##0.0_);_(* \(#,##0.0\);_(* &quot;-&quot;??_);_(@_)"/>
    <numFmt numFmtId="180" formatCode="_(* #,##0_);_(* \(#,##0\);_(* &quot;-&quot;??_);_(@_)"/>
    <numFmt numFmtId="181" formatCode="0.0%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10"/>
      <name val="Tahoma"/>
      <family val="2"/>
    </font>
    <font>
      <sz val="12"/>
      <name val="Tahoma"/>
      <family val="2"/>
    </font>
    <font>
      <b/>
      <u val="single"/>
      <sz val="12"/>
      <name val="Tahoma"/>
      <family val="2"/>
    </font>
    <font>
      <b/>
      <sz val="10"/>
      <color indexed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u val="single"/>
      <sz val="10"/>
      <name val="Tahoma"/>
      <family val="2"/>
    </font>
    <font>
      <b/>
      <sz val="10"/>
      <color indexed="18"/>
      <name val="Tahoma"/>
      <family val="2"/>
    </font>
    <font>
      <sz val="10"/>
      <color indexed="10"/>
      <name val="Tahoma"/>
      <family val="2"/>
    </font>
    <font>
      <b/>
      <sz val="10"/>
      <color indexed="9"/>
      <name val="Tahoma"/>
      <family val="2"/>
    </font>
    <font>
      <b/>
      <u val="single"/>
      <sz val="8"/>
      <name val="Tahoma"/>
      <family val="2"/>
    </font>
    <font>
      <sz val="12"/>
      <color indexed="9"/>
      <name val="Tahoma"/>
      <family val="2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Continuous"/>
    </xf>
    <xf numFmtId="0" fontId="6" fillId="2" borderId="0" xfId="0" applyFont="1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7" fillId="2" borderId="1" xfId="0" applyFont="1" applyFill="1" applyBorder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9" fillId="2" borderId="0" xfId="0" applyFont="1" applyFill="1" applyBorder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11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Continuous"/>
    </xf>
    <xf numFmtId="180" fontId="8" fillId="2" borderId="0" xfId="16" applyNumberFormat="1" applyFont="1" applyFill="1" applyAlignment="1">
      <alignment/>
    </xf>
    <xf numFmtId="0" fontId="8" fillId="2" borderId="0" xfId="0" applyFont="1" applyFill="1" applyAlignment="1">
      <alignment horizontal="center"/>
    </xf>
    <xf numFmtId="180" fontId="9" fillId="2" borderId="0" xfId="16" applyNumberFormat="1" applyFont="1" applyFill="1" applyAlignment="1">
      <alignment/>
    </xf>
    <xf numFmtId="10" fontId="8" fillId="2" borderId="0" xfId="20" applyNumberFormat="1" applyFont="1" applyFill="1" applyAlignment="1">
      <alignment/>
    </xf>
    <xf numFmtId="180" fontId="7" fillId="2" borderId="0" xfId="0" applyNumberFormat="1" applyFont="1" applyFill="1" applyAlignment="1">
      <alignment/>
    </xf>
    <xf numFmtId="0" fontId="8" fillId="2" borderId="0" xfId="0" applyFont="1" applyFill="1" applyAlignment="1">
      <alignment horizontal="centerContinuous"/>
    </xf>
    <xf numFmtId="180" fontId="8" fillId="2" borderId="0" xfId="0" applyNumberFormat="1" applyFont="1" applyFill="1" applyAlignment="1">
      <alignment/>
    </xf>
    <xf numFmtId="180" fontId="9" fillId="2" borderId="2" xfId="0" applyNumberFormat="1" applyFont="1" applyFill="1" applyBorder="1" applyAlignment="1">
      <alignment/>
    </xf>
    <xf numFmtId="0" fontId="7" fillId="2" borderId="0" xfId="0" applyFont="1" applyFill="1" applyAlignment="1">
      <alignment horizontal="centerContinuous"/>
    </xf>
    <xf numFmtId="0" fontId="10" fillId="2" borderId="0" xfId="0" applyFont="1" applyFill="1" applyAlignment="1">
      <alignment horizontal="left"/>
    </xf>
    <xf numFmtId="180" fontId="14" fillId="3" borderId="0" xfId="0" applyNumberFormat="1" applyFont="1" applyFill="1" applyAlignment="1">
      <alignment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Continuous"/>
    </xf>
    <xf numFmtId="0" fontId="5" fillId="2" borderId="0" xfId="0" applyFont="1" applyFill="1" applyBorder="1" applyAlignment="1">
      <alignment horizontal="centerContinuous"/>
    </xf>
    <xf numFmtId="0" fontId="8" fillId="2" borderId="0" xfId="0" applyFont="1" applyFill="1" applyBorder="1" applyAlignment="1">
      <alignment/>
    </xf>
    <xf numFmtId="180" fontId="14" fillId="3" borderId="2" xfId="0" applyNumberFormat="1" applyFont="1" applyFill="1" applyBorder="1" applyAlignment="1">
      <alignment/>
    </xf>
    <xf numFmtId="0" fontId="15" fillId="2" borderId="0" xfId="0" applyFont="1" applyFill="1" applyAlignment="1">
      <alignment horizontal="centerContinuous"/>
    </xf>
    <xf numFmtId="0" fontId="14" fillId="3" borderId="1" xfId="0" applyFont="1" applyFill="1" applyBorder="1" applyAlignment="1">
      <alignment/>
    </xf>
    <xf numFmtId="180" fontId="14" fillId="3" borderId="2" xfId="16" applyNumberFormat="1" applyFont="1" applyFill="1" applyBorder="1" applyAlignment="1">
      <alignment/>
    </xf>
    <xf numFmtId="0" fontId="14" fillId="3" borderId="1" xfId="0" applyFont="1" applyFill="1" applyBorder="1" applyAlignment="1">
      <alignment horizontal="left"/>
    </xf>
    <xf numFmtId="0" fontId="14" fillId="3" borderId="1" xfId="0" applyFont="1" applyFill="1" applyBorder="1" applyAlignment="1">
      <alignment horizontal="centerContinuous"/>
    </xf>
    <xf numFmtId="0" fontId="16" fillId="3" borderId="1" xfId="0" applyFont="1" applyFill="1" applyBorder="1" applyAlignment="1">
      <alignment horizontal="centerContinuous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7" fillId="2" borderId="0" xfId="15" applyFill="1" applyAlignment="1">
      <alignment horizontal="right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19050</xdr:rowOff>
    </xdr:from>
    <xdr:to>
      <xdr:col>0</xdr:col>
      <xdr:colOff>923925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19075"/>
          <a:ext cx="733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acetafinanciera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workbookViewId="0" topLeftCell="A1">
      <selection activeCell="C6" sqref="C6"/>
    </sheetView>
  </sheetViews>
  <sheetFormatPr defaultColWidth="11.421875" defaultRowHeight="12.75"/>
  <cols>
    <col min="1" max="1" width="37.57421875" style="9" customWidth="1"/>
    <col min="2" max="2" width="13.8515625" style="9" customWidth="1"/>
    <col min="3" max="3" width="13.140625" style="9" customWidth="1"/>
    <col min="4" max="4" width="17.00390625" style="9" customWidth="1"/>
    <col min="5" max="5" width="17.8515625" style="9" customWidth="1"/>
    <col min="6" max="6" width="28.140625" style="1" customWidth="1"/>
    <col min="7" max="7" width="21.00390625" style="1" customWidth="1"/>
    <col min="8" max="8" width="17.421875" style="1" customWidth="1"/>
    <col min="9" max="16384" width="11.421875" style="1" customWidth="1"/>
  </cols>
  <sheetData>
    <row r="1" spans="1:6" ht="15.75" thickBot="1">
      <c r="A1" s="6" t="s">
        <v>0</v>
      </c>
      <c r="B1" s="6"/>
      <c r="C1" s="6"/>
      <c r="D1" s="6"/>
      <c r="E1" s="6"/>
      <c r="F1" s="3"/>
    </row>
    <row r="2" ht="15"/>
    <row r="3" ht="15"/>
    <row r="4" ht="15">
      <c r="A4" s="40" t="s">
        <v>41</v>
      </c>
    </row>
    <row r="5" spans="1:3" ht="15">
      <c r="A5" s="7" t="s">
        <v>1</v>
      </c>
      <c r="B5" s="13"/>
      <c r="C5" s="22"/>
    </row>
    <row r="6" spans="1:2" ht="15">
      <c r="A6" s="39" t="s">
        <v>3</v>
      </c>
      <c r="B6" s="39"/>
    </row>
    <row r="8" ht="15.75" thickBot="1">
      <c r="A8" s="32" t="s">
        <v>5</v>
      </c>
    </row>
    <row r="9" ht="15">
      <c r="A9" s="8"/>
    </row>
    <row r="10" spans="1:2" ht="15">
      <c r="A10" s="9" t="s">
        <v>6</v>
      </c>
      <c r="B10" s="14">
        <v>20000000</v>
      </c>
    </row>
    <row r="11" spans="1:2" ht="15">
      <c r="A11" s="9" t="s">
        <v>7</v>
      </c>
      <c r="B11" s="15">
        <v>10</v>
      </c>
    </row>
    <row r="12" spans="1:2" ht="15">
      <c r="A12" s="9" t="s">
        <v>33</v>
      </c>
      <c r="B12" s="14">
        <f>B10/B11</f>
        <v>2000000</v>
      </c>
    </row>
    <row r="13" spans="1:2" ht="15">
      <c r="A13" s="9" t="s">
        <v>34</v>
      </c>
      <c r="B13" s="15">
        <v>7</v>
      </c>
    </row>
    <row r="14" spans="1:2" ht="15">
      <c r="A14" s="9" t="s">
        <v>10</v>
      </c>
      <c r="B14" s="14">
        <v>5000000</v>
      </c>
    </row>
    <row r="15" spans="1:2" ht="15">
      <c r="A15" s="9" t="s">
        <v>7</v>
      </c>
      <c r="B15" s="15">
        <v>5</v>
      </c>
    </row>
    <row r="16" spans="1:5" ht="15">
      <c r="A16" s="9" t="s">
        <v>12</v>
      </c>
      <c r="B16" s="14">
        <f>B14/B15</f>
        <v>1000000</v>
      </c>
      <c r="E16" s="14"/>
    </row>
    <row r="17" spans="1:5" ht="15">
      <c r="A17" s="9" t="s">
        <v>35</v>
      </c>
      <c r="B17" s="15">
        <v>2</v>
      </c>
      <c r="E17" s="15"/>
    </row>
    <row r="18" spans="1:5" ht="15.75" thickBot="1">
      <c r="A18" s="9" t="s">
        <v>13</v>
      </c>
      <c r="B18" s="14">
        <f>B12*B13+B16*B17</f>
        <v>16000000</v>
      </c>
      <c r="D18" s="11"/>
      <c r="E18" s="14"/>
    </row>
    <row r="19" spans="1:5" ht="15.75" thickBot="1">
      <c r="A19" s="10" t="s">
        <v>14</v>
      </c>
      <c r="B19" s="33">
        <f>(B10+B14)-B18</f>
        <v>9000000</v>
      </c>
      <c r="D19" s="10"/>
      <c r="E19" s="16"/>
    </row>
    <row r="20" spans="1:5" ht="15">
      <c r="A20" s="10"/>
      <c r="D20" s="10"/>
      <c r="E20" s="16"/>
    </row>
    <row r="21" spans="4:5" ht="15">
      <c r="D21" s="12"/>
      <c r="E21" s="12"/>
    </row>
    <row r="22" ht="15.75" thickBot="1">
      <c r="A22" s="32" t="s">
        <v>15</v>
      </c>
    </row>
    <row r="24" spans="1:2" ht="15">
      <c r="A24" s="9" t="s">
        <v>16</v>
      </c>
      <c r="B24" s="14">
        <v>25000000</v>
      </c>
    </row>
    <row r="25" spans="1:2" ht="15">
      <c r="A25" s="9" t="s">
        <v>17</v>
      </c>
      <c r="B25" s="14">
        <f>B19</f>
        <v>9000000</v>
      </c>
    </row>
    <row r="26" spans="1:2" ht="15">
      <c r="A26" s="9" t="s">
        <v>36</v>
      </c>
      <c r="B26" s="14">
        <f>B24-B25</f>
        <v>16000000</v>
      </c>
    </row>
    <row r="27" spans="1:2" ht="15">
      <c r="A27" s="9" t="s">
        <v>18</v>
      </c>
      <c r="B27" s="17">
        <v>0.35</v>
      </c>
    </row>
    <row r="28" spans="1:2" ht="15">
      <c r="A28" s="9" t="s">
        <v>19</v>
      </c>
      <c r="B28" s="14">
        <f>B27*B26</f>
        <v>5600000</v>
      </c>
    </row>
    <row r="29" ht="15">
      <c r="B29" s="14"/>
    </row>
    <row r="30" spans="1:2" ht="15">
      <c r="A30" s="11" t="s">
        <v>20</v>
      </c>
      <c r="B30" s="24">
        <f>B24-B28</f>
        <v>19400000</v>
      </c>
    </row>
    <row r="32" spans="1:5" ht="15.75" thickBot="1">
      <c r="A32" s="34" t="s">
        <v>21</v>
      </c>
      <c r="B32" s="26"/>
      <c r="C32" s="26"/>
      <c r="D32" s="26"/>
      <c r="E32" s="27"/>
    </row>
    <row r="33" spans="1:5" ht="15">
      <c r="A33" s="25"/>
      <c r="B33" s="26"/>
      <c r="C33" s="29"/>
      <c r="D33" s="29"/>
      <c r="E33" s="27"/>
    </row>
    <row r="34" spans="3:4" ht="15">
      <c r="C34" s="37" t="s">
        <v>3</v>
      </c>
      <c r="D34" s="37"/>
    </row>
    <row r="35" spans="1:5" s="2" customFormat="1" ht="15">
      <c r="A35" s="12" t="s">
        <v>22</v>
      </c>
      <c r="B35" s="12">
        <v>0</v>
      </c>
      <c r="C35" s="12" t="s">
        <v>37</v>
      </c>
      <c r="D35" s="12" t="s">
        <v>23</v>
      </c>
      <c r="E35" s="12"/>
    </row>
    <row r="36" ht="15">
      <c r="D36" s="19"/>
    </row>
    <row r="37" spans="1:4" ht="15">
      <c r="A37" s="9" t="s">
        <v>32</v>
      </c>
      <c r="C37" s="20">
        <v>15000000</v>
      </c>
      <c r="D37" s="20">
        <v>20000000</v>
      </c>
    </row>
    <row r="38" spans="1:4" ht="15">
      <c r="A38" s="9" t="s">
        <v>24</v>
      </c>
      <c r="C38" s="20">
        <f>B12+B16</f>
        <v>3000000</v>
      </c>
      <c r="D38" s="20">
        <v>0</v>
      </c>
    </row>
    <row r="39" spans="1:4" ht="15">
      <c r="A39" s="9" t="s">
        <v>25</v>
      </c>
      <c r="C39" s="20">
        <f>C37+C38</f>
        <v>18000000</v>
      </c>
      <c r="D39" s="20">
        <f>D37+D38</f>
        <v>20000000</v>
      </c>
    </row>
    <row r="40" spans="1:4" ht="15">
      <c r="A40" s="9" t="s">
        <v>26</v>
      </c>
      <c r="C40" s="20">
        <f>$B$27*C39</f>
        <v>6300000</v>
      </c>
      <c r="D40" s="20">
        <f>$B$27*D39</f>
        <v>7000000</v>
      </c>
    </row>
    <row r="41" spans="1:4" ht="15.75" thickBot="1">
      <c r="A41" s="9" t="s">
        <v>27</v>
      </c>
      <c r="C41" s="20">
        <f>C39-C40</f>
        <v>11700000</v>
      </c>
      <c r="D41" s="20">
        <f>D39-D40</f>
        <v>13000000</v>
      </c>
    </row>
    <row r="42" spans="1:4" ht="15.75" thickBot="1">
      <c r="A42" s="9" t="s">
        <v>28</v>
      </c>
      <c r="C42" s="30">
        <f>C38</f>
        <v>3000000</v>
      </c>
      <c r="D42" s="20">
        <f>D38</f>
        <v>0</v>
      </c>
    </row>
    <row r="43" ht="15.75" thickBot="1">
      <c r="D43" s="20"/>
    </row>
    <row r="44" spans="1:4" ht="15.75" thickBot="1">
      <c r="A44" s="11" t="s">
        <v>29</v>
      </c>
      <c r="C44" s="21">
        <f>C41-C42</f>
        <v>8700000</v>
      </c>
      <c r="D44" s="21">
        <f>D41-D42</f>
        <v>13000000</v>
      </c>
    </row>
    <row r="46" spans="1:2" ht="15">
      <c r="A46" s="9" t="s">
        <v>30</v>
      </c>
      <c r="B46" s="17">
        <v>0.3</v>
      </c>
    </row>
    <row r="47" spans="1:2" ht="15">
      <c r="A47" s="9" t="s">
        <v>31</v>
      </c>
      <c r="B47" s="18">
        <f>NPV(B46,-C44,-C44,-C44,-D44,-D44,-D44,-D44,-D44,-D44,-D44)-B30</f>
        <v>-51780728.09842202</v>
      </c>
    </row>
    <row r="48" spans="1:2" ht="15">
      <c r="A48" s="9" t="s">
        <v>40</v>
      </c>
      <c r="B48" s="18">
        <v>-16749172.4154</v>
      </c>
    </row>
    <row r="50" ht="15">
      <c r="F50" s="9"/>
    </row>
    <row r="51" spans="2:6" ht="15">
      <c r="B51" s="22" t="s">
        <v>2</v>
      </c>
      <c r="C51" s="1"/>
      <c r="F51" s="9"/>
    </row>
    <row r="52" spans="2:6" ht="15">
      <c r="B52" s="23" t="s">
        <v>4</v>
      </c>
      <c r="C52" s="1"/>
      <c r="F52" s="9"/>
    </row>
    <row r="53" ht="15">
      <c r="C53" s="1"/>
    </row>
    <row r="54" ht="15">
      <c r="C54" s="1"/>
    </row>
    <row r="55" ht="15">
      <c r="C55" s="1"/>
    </row>
    <row r="56" spans="1:3" ht="15">
      <c r="A56" s="9" t="s">
        <v>6</v>
      </c>
      <c r="B56" s="14">
        <v>50000000</v>
      </c>
      <c r="C56" s="1"/>
    </row>
    <row r="57" spans="1:3" ht="15">
      <c r="A57" s="9" t="s">
        <v>8</v>
      </c>
      <c r="B57" s="14">
        <v>10000000</v>
      </c>
      <c r="C57" s="1"/>
    </row>
    <row r="58" ht="15.75" thickBot="1">
      <c r="C58" s="1"/>
    </row>
    <row r="59" spans="1:3" ht="15.75" thickBot="1">
      <c r="A59" s="9" t="s">
        <v>9</v>
      </c>
      <c r="B59" s="33">
        <f>B56+B57</f>
        <v>60000000</v>
      </c>
      <c r="C59" s="1"/>
    </row>
    <row r="60" spans="1:3" ht="15">
      <c r="A60" s="9" t="s">
        <v>7</v>
      </c>
      <c r="B60" s="15">
        <v>10</v>
      </c>
      <c r="C60" s="1"/>
    </row>
    <row r="61" spans="1:3" ht="15">
      <c r="A61" s="9" t="s">
        <v>11</v>
      </c>
      <c r="B61" s="14">
        <f>B59/B60</f>
        <v>6000000</v>
      </c>
      <c r="C61" s="1"/>
    </row>
    <row r="64" spans="1:3" ht="15.75" thickBot="1">
      <c r="A64" s="35" t="s">
        <v>38</v>
      </c>
      <c r="B64" s="36"/>
      <c r="C64" s="28"/>
    </row>
    <row r="65" spans="1:3" ht="15">
      <c r="A65" s="27"/>
      <c r="B65" s="28"/>
      <c r="C65" s="28"/>
    </row>
    <row r="66" spans="1:3" ht="15">
      <c r="A66" s="38" t="s">
        <v>4</v>
      </c>
      <c r="B66" s="38"/>
      <c r="C66" s="38"/>
    </row>
    <row r="67" spans="2:3" ht="15">
      <c r="B67" s="4"/>
      <c r="C67" s="31" t="s">
        <v>39</v>
      </c>
    </row>
    <row r="68" spans="2:3" ht="15">
      <c r="B68" s="5"/>
      <c r="C68" s="5"/>
    </row>
    <row r="69" spans="1:3" ht="15">
      <c r="A69" s="9" t="s">
        <v>32</v>
      </c>
      <c r="B69" s="1"/>
      <c r="C69" s="20">
        <v>5000000</v>
      </c>
    </row>
    <row r="70" spans="1:3" ht="15">
      <c r="A70" s="9" t="s">
        <v>24</v>
      </c>
      <c r="B70" s="1"/>
      <c r="C70" s="20">
        <f>B61</f>
        <v>6000000</v>
      </c>
    </row>
    <row r="71" spans="1:3" ht="15">
      <c r="A71" s="9" t="s">
        <v>25</v>
      </c>
      <c r="B71" s="1"/>
      <c r="C71" s="20">
        <f>C69+C70</f>
        <v>11000000</v>
      </c>
    </row>
    <row r="72" spans="1:3" ht="15">
      <c r="A72" s="9" t="s">
        <v>26</v>
      </c>
      <c r="B72" s="1"/>
      <c r="C72" s="20">
        <f>$B$27*C71</f>
        <v>3849999.9999999995</v>
      </c>
    </row>
    <row r="73" spans="1:3" ht="15">
      <c r="A73" s="9" t="s">
        <v>27</v>
      </c>
      <c r="B73" s="1"/>
      <c r="C73" s="20">
        <f>C71-C72</f>
        <v>7150000</v>
      </c>
    </row>
    <row r="74" spans="1:3" ht="15">
      <c r="A74" s="9" t="s">
        <v>28</v>
      </c>
      <c r="B74" s="1"/>
      <c r="C74" s="20">
        <f>C70</f>
        <v>6000000</v>
      </c>
    </row>
    <row r="75" ht="15.75" thickBot="1">
      <c r="B75" s="1"/>
    </row>
    <row r="76" spans="1:3" ht="15.75" thickBot="1">
      <c r="A76" s="11" t="s">
        <v>29</v>
      </c>
      <c r="B76" s="1"/>
      <c r="C76" s="30">
        <f>C73-C74</f>
        <v>1150000</v>
      </c>
    </row>
    <row r="77" ht="15">
      <c r="B77" s="1"/>
    </row>
    <row r="78" spans="1:2" ht="15">
      <c r="A78" s="9" t="s">
        <v>30</v>
      </c>
      <c r="B78" s="17">
        <v>0.3</v>
      </c>
    </row>
    <row r="79" spans="1:2" ht="15">
      <c r="A79" s="9" t="s">
        <v>31</v>
      </c>
      <c r="B79" s="18">
        <f>NPV(B78,-C76,-C76,-C76,-C76,-C76,-C76,-C76,-C76,-C76,-C76)-B59</f>
        <v>-63555270.42390211</v>
      </c>
    </row>
    <row r="80" spans="1:2" ht="15">
      <c r="A80" s="9" t="s">
        <v>40</v>
      </c>
      <c r="B80" s="18">
        <v>-20557806.3756</v>
      </c>
    </row>
  </sheetData>
  <mergeCells count="3">
    <mergeCell ref="C34:D34"/>
    <mergeCell ref="A66:C66"/>
    <mergeCell ref="A6:B6"/>
  </mergeCells>
  <hyperlinks>
    <hyperlink ref="A4" r:id="rId1" display="www.gacetafinanciera.com"/>
  </hyperlinks>
  <printOptions/>
  <pageMargins left="0.75" right="0.75" top="1" bottom="1" header="0.511811024" footer="0.511811024"/>
  <pageSetup horizontalDpi="300" verticalDpi="300" orientation="portrait" r:id="rId3"/>
  <headerFooter alignWithMargins="0">
    <oddHeader>&amp;C&amp;A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FRANCO</dc:creator>
  <cp:keywords/>
  <dc:description/>
  <cp:lastModifiedBy>FERNANDO DE JESUS FRANCO</cp:lastModifiedBy>
  <cp:lastPrinted>1999-08-30T05:07:00Z</cp:lastPrinted>
  <dcterms:created xsi:type="dcterms:W3CDTF">1998-09-17T13:03:05Z</dcterms:created>
  <dcterms:modified xsi:type="dcterms:W3CDTF">2003-10-16T05:43:53Z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